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Web\icbge\Source\2018\СтатАнализ\"/>
    </mc:Choice>
  </mc:AlternateContent>
  <bookViews>
    <workbookView xWindow="0" yWindow="450" windowWidth="17370" windowHeight="133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3" i="1" l="1"/>
  <c r="Z22" i="1"/>
  <c r="Y23" i="1"/>
  <c r="Y22" i="1"/>
  <c r="X23" i="1"/>
  <c r="X22" i="1"/>
  <c r="W23" i="1"/>
  <c r="W22" i="1"/>
  <c r="W21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3" i="1"/>
  <c r="Z13" i="1"/>
  <c r="Y13" i="1"/>
  <c r="Z8" i="1"/>
  <c r="Y8" i="1"/>
  <c r="V8" i="1"/>
  <c r="V13" i="1"/>
  <c r="T3" i="1"/>
  <c r="T4" i="1"/>
  <c r="T9" i="1"/>
  <c r="T10" i="1"/>
  <c r="T11" i="1"/>
  <c r="T12" i="1"/>
  <c r="T13" i="1"/>
  <c r="T14" i="1"/>
  <c r="T15" i="1"/>
  <c r="T16" i="1"/>
  <c r="T17" i="1"/>
  <c r="T8" i="1"/>
  <c r="J3" i="1"/>
  <c r="J4" i="1"/>
  <c r="J5" i="1"/>
  <c r="K5" i="1" s="1"/>
  <c r="T5" i="1" s="1"/>
  <c r="J6" i="1"/>
  <c r="K6" i="1" s="1"/>
  <c r="T6" i="1" s="1"/>
  <c r="J7" i="1"/>
  <c r="K7" i="1" s="1"/>
  <c r="T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K3" i="1"/>
  <c r="K4" i="1"/>
  <c r="J2" i="1"/>
  <c r="H13" i="1"/>
  <c r="G13" i="1"/>
  <c r="F20" i="1"/>
  <c r="E20" i="1"/>
  <c r="D20" i="1"/>
  <c r="D19" i="1"/>
  <c r="D18" i="1"/>
  <c r="E13" i="1"/>
  <c r="F13" i="1" s="1"/>
  <c r="D13" i="1"/>
  <c r="C13" i="1"/>
  <c r="E8" i="1"/>
  <c r="D8" i="1"/>
  <c r="C8" i="1"/>
  <c r="D3" i="1"/>
  <c r="E18" i="1" s="1"/>
  <c r="C3" i="1"/>
  <c r="E3" i="1"/>
  <c r="N8" i="1" l="1"/>
  <c r="F8" i="1"/>
  <c r="E19" i="1"/>
  <c r="L8" i="1"/>
  <c r="M8" i="1"/>
  <c r="L3" i="1"/>
  <c r="N3" i="1"/>
  <c r="O3" i="1" s="1"/>
  <c r="M13" i="1"/>
  <c r="N13" i="1"/>
  <c r="M3" i="1"/>
  <c r="V3" i="1" s="1"/>
  <c r="L13" i="1"/>
  <c r="F3" i="1"/>
  <c r="F18" i="1" s="1"/>
  <c r="G3" i="1" l="1"/>
  <c r="X21" i="1"/>
  <c r="H3" i="1"/>
  <c r="F19" i="1"/>
  <c r="G8" i="1"/>
  <c r="O8" i="1"/>
  <c r="Q8" i="1" s="1"/>
  <c r="H8" i="1"/>
  <c r="O13" i="1"/>
  <c r="P13" i="1" s="1"/>
  <c r="P3" i="1"/>
  <c r="Y3" i="1" s="1"/>
  <c r="Y21" i="1" s="1"/>
  <c r="Q3" i="1"/>
  <c r="Z3" i="1" s="1"/>
  <c r="Z21" i="1" s="1"/>
  <c r="Q13" i="1" l="1"/>
  <c r="P8" i="1"/>
</calcChain>
</file>

<file path=xl/sharedStrings.xml><?xml version="1.0" encoding="utf-8"?>
<sst xmlns="http://schemas.openxmlformats.org/spreadsheetml/2006/main" count="43" uniqueCount="18">
  <si>
    <t>Low</t>
  </si>
  <si>
    <t>Medium</t>
  </si>
  <si>
    <t>High</t>
  </si>
  <si>
    <t>Count</t>
  </si>
  <si>
    <t>Mean</t>
  </si>
  <si>
    <t>SD</t>
  </si>
  <si>
    <t>CI</t>
  </si>
  <si>
    <t>Mean-CI</t>
  </si>
  <si>
    <t>Mean+CI</t>
  </si>
  <si>
    <t>Не коректно</t>
  </si>
  <si>
    <t>Data</t>
  </si>
  <si>
    <t>logitData</t>
  </si>
  <si>
    <t>log(Data/100/(1-Data/100))</t>
  </si>
  <si>
    <t>100*(exp(mean)/(exp(mean)+1))</t>
  </si>
  <si>
    <t>-CI</t>
  </si>
  <si>
    <t>+CI</t>
  </si>
  <si>
    <t>Зворонє перетворення</t>
  </si>
  <si>
    <t>Логістичне перетворення та обчислення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</si>
</sst>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sz val="11"/>
      <color theme="9" tint="-0.24997711111789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quotePrefix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Sheet1!$F$18:$F$20</c:f>
                <c:numCache>
                  <c:formatCode>General</c:formatCode>
                  <c:ptCount val="3"/>
                  <c:pt idx="0">
                    <c:v>2.585370060166972</c:v>
                  </c:pt>
                  <c:pt idx="1">
                    <c:v>5.207753764733952</c:v>
                  </c:pt>
                  <c:pt idx="2">
                    <c:v>3.4508726931244196</c:v>
                  </c:pt>
                </c:numCache>
              </c:numRef>
            </c:plus>
            <c:minus>
              <c:numRef>
                <c:f>Sheet1!$F$18:$F$20</c:f>
                <c:numCache>
                  <c:formatCode>General</c:formatCode>
                  <c:ptCount val="3"/>
                  <c:pt idx="0">
                    <c:v>2.585370060166972</c:v>
                  </c:pt>
                  <c:pt idx="1">
                    <c:v>5.207753764733952</c:v>
                  </c:pt>
                  <c:pt idx="2">
                    <c:v>3.4508726931244196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Sheet1!$D$18:$D$20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Sheet1!$E$18:$E$20</c:f>
              <c:numCache>
                <c:formatCode>General</c:formatCode>
                <c:ptCount val="3"/>
                <c:pt idx="0">
                  <c:v>2.2000000000000002</c:v>
                </c:pt>
                <c:pt idx="1">
                  <c:v>52.6</c:v>
                </c:pt>
                <c:pt idx="2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4-4C11-AFE4-58D2E0EC0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0076288"/>
        <c:axId val="1490077952"/>
      </c:barChart>
      <c:catAx>
        <c:axId val="149007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0077952"/>
        <c:crosses val="autoZero"/>
        <c:auto val="1"/>
        <c:lblAlgn val="ctr"/>
        <c:lblOffset val="100"/>
        <c:noMultiLvlLbl val="0"/>
      </c:catAx>
      <c:valAx>
        <c:axId val="149007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007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Sheet1!$X$20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Sheet1!$Z$21:$Z$23</c:f>
                <c:numCache>
                  <c:formatCode>General</c:formatCode>
                  <c:ptCount val="3"/>
                  <c:pt idx="0">
                    <c:v>5.2750602755335132</c:v>
                  </c:pt>
                  <c:pt idx="1">
                    <c:v>5.2078410420169163</c:v>
                  </c:pt>
                  <c:pt idx="2">
                    <c:v>0.13666576201798364</c:v>
                  </c:pt>
                </c:numCache>
              </c:numRef>
            </c:plus>
            <c:minus>
              <c:numRef>
                <c:f>Sheet1!$Y$21:$Y$23</c:f>
                <c:numCache>
                  <c:formatCode>General</c:formatCode>
                  <c:ptCount val="3"/>
                  <c:pt idx="0">
                    <c:v>0.11604008365871403</c:v>
                  </c:pt>
                  <c:pt idx="1">
                    <c:v>5.2657958712697237</c:v>
                  </c:pt>
                  <c:pt idx="2">
                    <c:v>7.0469178731636788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Sheet1!$W$21:$W$23</c:f>
              <c:strCache>
                <c:ptCount val="3"/>
                <c:pt idx="0">
                  <c:v>Low</c:v>
                </c:pt>
                <c:pt idx="1">
                  <c:v>Medium</c:v>
                </c:pt>
                <c:pt idx="2">
                  <c:v>High</c:v>
                </c:pt>
              </c:strCache>
            </c:strRef>
          </c:cat>
          <c:val>
            <c:numRef>
              <c:f>Sheet1!$X$21:$X$23</c:f>
              <c:numCache>
                <c:formatCode>General</c:formatCode>
                <c:ptCount val="3"/>
                <c:pt idx="0">
                  <c:v>0.11850935538506131</c:v>
                </c:pt>
                <c:pt idx="1">
                  <c:v>52.634333026258226</c:v>
                </c:pt>
                <c:pt idx="2">
                  <c:v>99.860825601251932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DC-4E63-9C34-1A990E1B9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3139968"/>
        <c:axId val="1574170640"/>
      </c:barChart>
      <c:catAx>
        <c:axId val="148313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4170640"/>
        <c:crosses val="autoZero"/>
        <c:auto val="1"/>
        <c:lblAlgn val="ctr"/>
        <c:lblOffset val="100"/>
        <c:noMultiLvlLbl val="0"/>
      </c:catAx>
      <c:valAx>
        <c:axId val="15741706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13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20</xdr:row>
      <xdr:rowOff>161925</xdr:rowOff>
    </xdr:from>
    <xdr:to>
      <xdr:col>7</xdr:col>
      <xdr:colOff>523875</xdr:colOff>
      <xdr:row>53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381000</xdr:colOff>
      <xdr:row>24</xdr:row>
      <xdr:rowOff>4761</xdr:rowOff>
    </xdr:from>
    <xdr:to>
      <xdr:col>25</xdr:col>
      <xdr:colOff>600075</xdr:colOff>
      <xdr:row>52</xdr:row>
      <xdr:rowOff>9524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tabSelected="1" workbookViewId="0">
      <selection activeCell="H17" sqref="H17"/>
    </sheetView>
  </sheetViews>
  <sheetFormatPr defaultRowHeight="15" x14ac:dyDescent="0.25"/>
  <cols>
    <col min="4" max="8" width="9.140625" style="5"/>
    <col min="11" max="11" width="10.140625" customWidth="1"/>
  </cols>
  <sheetData>
    <row r="1" spans="1:26" x14ac:dyDescent="0.25">
      <c r="D1" s="4" t="s">
        <v>9</v>
      </c>
      <c r="E1" s="4"/>
      <c r="F1" s="4"/>
      <c r="G1" s="4"/>
      <c r="H1" s="4"/>
      <c r="K1" s="1" t="s">
        <v>17</v>
      </c>
      <c r="L1" s="1"/>
      <c r="M1" s="1"/>
      <c r="N1" s="1"/>
      <c r="O1" s="1"/>
      <c r="P1" s="1"/>
      <c r="Q1" s="1"/>
      <c r="T1" s="1" t="s">
        <v>16</v>
      </c>
      <c r="U1" s="1"/>
      <c r="V1" s="1"/>
      <c r="W1" s="1"/>
      <c r="X1" s="1"/>
      <c r="Y1" s="1"/>
      <c r="Z1" s="1"/>
    </row>
    <row r="2" spans="1:26" x14ac:dyDescent="0.25">
      <c r="B2" t="s">
        <v>10</v>
      </c>
      <c r="C2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J2" t="str">
        <f>B2</f>
        <v>Data</v>
      </c>
      <c r="K2" s="3" t="s">
        <v>11</v>
      </c>
      <c r="L2" s="3" t="s">
        <v>3</v>
      </c>
      <c r="M2" s="3" t="s">
        <v>4</v>
      </c>
      <c r="N2" s="3" t="s">
        <v>5</v>
      </c>
      <c r="O2" s="3" t="s">
        <v>6</v>
      </c>
      <c r="P2" s="3" t="s">
        <v>7</v>
      </c>
      <c r="Q2" s="3" t="s">
        <v>8</v>
      </c>
      <c r="T2" s="3" t="s">
        <v>10</v>
      </c>
      <c r="V2" s="3" t="s">
        <v>4</v>
      </c>
      <c r="Y2" s="3" t="s">
        <v>7</v>
      </c>
      <c r="Z2" s="3" t="s">
        <v>8</v>
      </c>
    </row>
    <row r="3" spans="1:26" x14ac:dyDescent="0.25">
      <c r="A3" t="s">
        <v>0</v>
      </c>
      <c r="B3">
        <v>0</v>
      </c>
      <c r="C3">
        <f>COUNT(B3:B7)</f>
        <v>5</v>
      </c>
      <c r="D3" s="5">
        <f>AVERAGE(B3:B7)</f>
        <v>2.2000000000000002</v>
      </c>
      <c r="E3" s="5">
        <f>STDEV(B3:B7)</f>
        <v>2.9495762407505248</v>
      </c>
      <c r="F3" s="5">
        <f>_xlfn.CONFIDENCE.NORM(0.05,E3,C3)</f>
        <v>2.585370060166972</v>
      </c>
      <c r="G3" s="2">
        <f>D3-F3</f>
        <v>-0.38537006016697184</v>
      </c>
      <c r="H3" s="5">
        <f>D3+F3</f>
        <v>4.7853700601669722</v>
      </c>
      <c r="J3">
        <f t="shared" ref="J3:J16" si="0">IF(B3=100,99.999,IF(B3=0,0.001,B3))</f>
        <v>1E-3</v>
      </c>
      <c r="K3">
        <f t="shared" ref="K3:K17" si="1">LN(J3/100/(1-J3/100))</f>
        <v>-11.512915464920228</v>
      </c>
      <c r="L3" s="3">
        <f>COUNT(K3:K7)</f>
        <v>5</v>
      </c>
      <c r="M3" s="3">
        <f>AVERAGE(K3:K7)</f>
        <v>-6.7367477627816514</v>
      </c>
      <c r="N3" s="3">
        <f>STDEV(K3:K7)</f>
        <v>4.4177183932864637</v>
      </c>
      <c r="O3" s="3">
        <f>_xlfn.CONFIDENCE.NORM(0.05,N3,L3)</f>
        <v>3.8722297496353439</v>
      </c>
      <c r="P3" s="3">
        <f>M3-O3</f>
        <v>-10.608977512416995</v>
      </c>
      <c r="Q3" s="3">
        <f>M3+O3</f>
        <v>-2.8645180131463075</v>
      </c>
      <c r="S3" t="str">
        <f>A3</f>
        <v>Low</v>
      </c>
      <c r="T3" s="3">
        <f>100*(EXP(K3)/(EXP(K3)+1))</f>
        <v>1E-3</v>
      </c>
      <c r="V3" s="3">
        <f>100*(EXP(M3)/(EXP(M3)+1))</f>
        <v>0.11850935538506131</v>
      </c>
      <c r="X3" s="3"/>
      <c r="Y3" s="7">
        <f>100*(EXP(P3)/(EXP(P3)+1))</f>
        <v>2.4692717263472878E-3</v>
      </c>
      <c r="Z3" s="3">
        <f>100*(EXP(Q3)/(EXP(Q3)+1))</f>
        <v>5.3935696309185746</v>
      </c>
    </row>
    <row r="4" spans="1:26" x14ac:dyDescent="0.25">
      <c r="A4" t="s">
        <v>0</v>
      </c>
      <c r="B4">
        <v>1</v>
      </c>
      <c r="J4">
        <f t="shared" si="0"/>
        <v>1</v>
      </c>
      <c r="K4">
        <f t="shared" si="1"/>
        <v>-4.5951198501345898</v>
      </c>
      <c r="L4" s="3"/>
      <c r="M4" s="3"/>
      <c r="N4" s="3"/>
      <c r="O4" s="3"/>
      <c r="P4" s="3"/>
      <c r="Q4" s="3"/>
      <c r="S4" t="str">
        <f t="shared" ref="S4:S17" si="2">A4</f>
        <v>Low</v>
      </c>
      <c r="T4" s="3">
        <f>100*(EXP(K4)/(EXP(K4)+1))</f>
        <v>1</v>
      </c>
    </row>
    <row r="5" spans="1:26" x14ac:dyDescent="0.25">
      <c r="A5" t="s">
        <v>0</v>
      </c>
      <c r="B5">
        <v>7</v>
      </c>
      <c r="J5">
        <f t="shared" si="0"/>
        <v>7</v>
      </c>
      <c r="K5">
        <f t="shared" si="1"/>
        <v>-2.5866893440979424</v>
      </c>
      <c r="L5" s="3"/>
      <c r="M5" s="3"/>
      <c r="N5" s="3"/>
      <c r="O5" s="3"/>
      <c r="P5" s="3"/>
      <c r="Q5" s="3"/>
      <c r="S5" t="str">
        <f t="shared" si="2"/>
        <v>Low</v>
      </c>
      <c r="T5" s="3">
        <f>100*(EXP(K5)/(EXP(K5)+1))</f>
        <v>7.0000000000000018</v>
      </c>
    </row>
    <row r="6" spans="1:26" x14ac:dyDescent="0.25">
      <c r="A6" t="s">
        <v>0</v>
      </c>
      <c r="B6">
        <v>3</v>
      </c>
      <c r="J6">
        <f t="shared" si="0"/>
        <v>3</v>
      </c>
      <c r="K6">
        <f t="shared" si="1"/>
        <v>-3.4760986898352733</v>
      </c>
      <c r="L6" s="3"/>
      <c r="M6" s="3"/>
      <c r="N6" s="3"/>
      <c r="O6" s="3"/>
      <c r="P6" s="3"/>
      <c r="Q6" s="3"/>
      <c r="S6" t="str">
        <f t="shared" si="2"/>
        <v>Low</v>
      </c>
      <c r="T6" s="3">
        <f>100*(EXP(K6)/(EXP(K6)+1))</f>
        <v>3.0000000000000004</v>
      </c>
    </row>
    <row r="7" spans="1:26" x14ac:dyDescent="0.25">
      <c r="A7" t="s">
        <v>0</v>
      </c>
      <c r="B7">
        <v>0</v>
      </c>
      <c r="J7">
        <f t="shared" si="0"/>
        <v>1E-3</v>
      </c>
      <c r="K7">
        <f t="shared" si="1"/>
        <v>-11.512915464920228</v>
      </c>
      <c r="L7" s="3"/>
      <c r="M7" s="3"/>
      <c r="N7" s="3"/>
      <c r="O7" s="3"/>
      <c r="P7" s="3"/>
      <c r="Q7" s="3"/>
      <c r="S7" t="str">
        <f t="shared" si="2"/>
        <v>Low</v>
      </c>
      <c r="T7" s="3">
        <f>100*(EXP(K7)/(EXP(K7)+1))</f>
        <v>1E-3</v>
      </c>
    </row>
    <row r="8" spans="1:26" x14ac:dyDescent="0.25">
      <c r="A8" t="s">
        <v>1</v>
      </c>
      <c r="B8">
        <v>50</v>
      </c>
      <c r="C8">
        <f>COUNT(B8:B12)</f>
        <v>5</v>
      </c>
      <c r="D8" s="5">
        <f>AVERAGE(B8:B12)</f>
        <v>52.6</v>
      </c>
      <c r="E8" s="5">
        <f>STDEV(B8:B12)</f>
        <v>5.9413803110051946</v>
      </c>
      <c r="F8" s="5">
        <f>_xlfn.CONFIDENCE.NORM(0.05,E8,C8)</f>
        <v>5.207753764733952</v>
      </c>
      <c r="G8" s="5">
        <f>D8-F8</f>
        <v>47.39224623526605</v>
      </c>
      <c r="H8" s="5">
        <f>D8+F8</f>
        <v>57.807753764733953</v>
      </c>
      <c r="J8">
        <f t="shared" si="0"/>
        <v>50</v>
      </c>
      <c r="K8">
        <f>LN(J8/100/(1-J8/100))</f>
        <v>0</v>
      </c>
      <c r="L8" s="3">
        <f>COUNT(K8:K12)</f>
        <v>5</v>
      </c>
      <c r="M8" s="3">
        <f>AVERAGE(K8:K12)</f>
        <v>0.1054709851434403</v>
      </c>
      <c r="N8" s="3">
        <f>STDEV(K8:K12)</f>
        <v>0.24052643719648698</v>
      </c>
      <c r="O8" s="3">
        <f>_xlfn.CONFIDENCE.NORM(0.05,N8,L8)</f>
        <v>0.2108268438072983</v>
      </c>
      <c r="P8" s="3">
        <f>M8-O8</f>
        <v>-0.10535585866385799</v>
      </c>
      <c r="Q8" s="3">
        <f>M8+O8</f>
        <v>0.3162978289507386</v>
      </c>
      <c r="S8" t="str">
        <f t="shared" si="2"/>
        <v>Medium</v>
      </c>
      <c r="T8" s="3">
        <f>100*(EXP(K8)/(EXP(K8)+1))</f>
        <v>50</v>
      </c>
      <c r="V8" s="3">
        <f>100*(EXP(M8)/(EXP(M8)+1))</f>
        <v>52.634333026258226</v>
      </c>
      <c r="Y8" s="3">
        <f>100*(EXP(P8)/(EXP(P8)+1))</f>
        <v>47.368537154988502</v>
      </c>
      <c r="Z8" s="3">
        <f>100*(EXP(Q8)/(EXP(Q8)+1))</f>
        <v>57.842174068275142</v>
      </c>
    </row>
    <row r="9" spans="1:26" x14ac:dyDescent="0.25">
      <c r="A9" t="s">
        <v>1</v>
      </c>
      <c r="B9">
        <v>45</v>
      </c>
      <c r="J9">
        <f t="shared" si="0"/>
        <v>45</v>
      </c>
      <c r="K9">
        <f t="shared" si="1"/>
        <v>-0.20067069546215124</v>
      </c>
      <c r="L9" s="3"/>
      <c r="M9" s="3"/>
      <c r="N9" s="3"/>
      <c r="O9" s="3"/>
      <c r="P9" s="3"/>
      <c r="Q9" s="3"/>
      <c r="S9" t="str">
        <f t="shared" si="2"/>
        <v>Medium</v>
      </c>
      <c r="T9" s="3">
        <f>100*(EXP(K9)/(EXP(K9)+1))</f>
        <v>44.999999999999993</v>
      </c>
    </row>
    <row r="10" spans="1:26" x14ac:dyDescent="0.25">
      <c r="A10" t="s">
        <v>1</v>
      </c>
      <c r="B10">
        <v>55</v>
      </c>
      <c r="J10">
        <f t="shared" si="0"/>
        <v>55</v>
      </c>
      <c r="K10">
        <f t="shared" si="1"/>
        <v>0.20067069546215141</v>
      </c>
      <c r="L10" s="3"/>
      <c r="M10" s="3"/>
      <c r="N10" s="3"/>
      <c r="O10" s="3"/>
      <c r="P10" s="3"/>
      <c r="Q10" s="3"/>
      <c r="S10" t="str">
        <f t="shared" si="2"/>
        <v>Medium</v>
      </c>
      <c r="T10" s="3">
        <f>100*(EXP(K10)/(EXP(K10)+1))</f>
        <v>55.000000000000014</v>
      </c>
    </row>
    <row r="11" spans="1:26" x14ac:dyDescent="0.25">
      <c r="A11" t="s">
        <v>1</v>
      </c>
      <c r="B11">
        <v>61</v>
      </c>
      <c r="J11">
        <f t="shared" si="0"/>
        <v>61</v>
      </c>
      <c r="K11">
        <f t="shared" si="1"/>
        <v>0.44731221804366483</v>
      </c>
      <c r="L11" s="3"/>
      <c r="M11" s="3"/>
      <c r="N11" s="3"/>
      <c r="O11" s="3"/>
      <c r="P11" s="3"/>
      <c r="Q11" s="3"/>
      <c r="S11" t="str">
        <f t="shared" si="2"/>
        <v>Medium</v>
      </c>
      <c r="T11" s="3">
        <f>100*(EXP(K11)/(EXP(K11)+1))</f>
        <v>61.000000000000007</v>
      </c>
    </row>
    <row r="12" spans="1:26" x14ac:dyDescent="0.25">
      <c r="A12" t="s">
        <v>1</v>
      </c>
      <c r="B12">
        <v>52</v>
      </c>
      <c r="J12">
        <f t="shared" si="0"/>
        <v>52</v>
      </c>
      <c r="K12">
        <f t="shared" si="1"/>
        <v>8.0042707673536564E-2</v>
      </c>
      <c r="L12" s="3"/>
      <c r="M12" s="3"/>
      <c r="N12" s="3"/>
      <c r="O12" s="3"/>
      <c r="P12" s="3"/>
      <c r="Q12" s="3"/>
      <c r="S12" t="str">
        <f t="shared" si="2"/>
        <v>Medium</v>
      </c>
      <c r="T12" s="3">
        <f>100*(EXP(K12)/(EXP(K12)+1))</f>
        <v>52</v>
      </c>
    </row>
    <row r="13" spans="1:26" x14ac:dyDescent="0.25">
      <c r="A13" t="s">
        <v>2</v>
      </c>
      <c r="B13">
        <v>100</v>
      </c>
      <c r="C13">
        <f>COUNT(B13:B17)</f>
        <v>5</v>
      </c>
      <c r="D13" s="5">
        <f>AVERAGE(B13:B17)</f>
        <v>97</v>
      </c>
      <c r="E13" s="5">
        <f>STDEV(B13:B17)</f>
        <v>3.9370039370059056</v>
      </c>
      <c r="F13" s="5">
        <f>_xlfn.CONFIDENCE.NORM(0.05,E13,C13)</f>
        <v>3.4508726931244196</v>
      </c>
      <c r="G13" s="5">
        <f>D13-F13</f>
        <v>93.549127306875576</v>
      </c>
      <c r="H13" s="2">
        <f>D13+F13</f>
        <v>100.45087269312442</v>
      </c>
      <c r="J13">
        <f t="shared" si="0"/>
        <v>99.998999999999995</v>
      </c>
      <c r="K13">
        <f t="shared" si="1"/>
        <v>11.512915464913677</v>
      </c>
      <c r="L13" s="3">
        <f>COUNT(K13:K17)</f>
        <v>5</v>
      </c>
      <c r="M13" s="3">
        <f>AVERAGE(K13:K17)</f>
        <v>6.5758049376618022</v>
      </c>
      <c r="N13" s="3">
        <f>STDEV(K13:K17)</f>
        <v>4.5832888311307256</v>
      </c>
      <c r="O13" s="3">
        <f>_xlfn.CONFIDENCE.NORM(0.05,N13,L13)</f>
        <v>4.017355970458973</v>
      </c>
      <c r="P13" s="3">
        <f>M13-O13</f>
        <v>2.5584489672028292</v>
      </c>
      <c r="Q13" s="3">
        <f>M13+O13</f>
        <v>10.593160908120776</v>
      </c>
      <c r="S13" t="str">
        <f t="shared" si="2"/>
        <v>High</v>
      </c>
      <c r="T13" s="3">
        <f>100*(EXP(K13)/(EXP(K13)+1))</f>
        <v>99.998999999999995</v>
      </c>
      <c r="V13" s="3">
        <f>100*(EXP(M13)/(EXP(M13)+1))</f>
        <v>99.860825601251932</v>
      </c>
      <c r="Y13" s="3">
        <f>100*(EXP(P13)/(EXP(P13)+1))</f>
        <v>92.813907728088253</v>
      </c>
      <c r="Z13" s="7">
        <f>100*(EXP(Q13)/(EXP(Q13)+1))</f>
        <v>99.997491363269916</v>
      </c>
    </row>
    <row r="14" spans="1:26" x14ac:dyDescent="0.25">
      <c r="A14" t="s">
        <v>2</v>
      </c>
      <c r="B14">
        <v>95</v>
      </c>
      <c r="J14">
        <f t="shared" si="0"/>
        <v>95</v>
      </c>
      <c r="K14">
        <f t="shared" si="1"/>
        <v>2.9444389791664394</v>
      </c>
      <c r="S14" t="str">
        <f t="shared" si="2"/>
        <v>High</v>
      </c>
      <c r="T14" s="3">
        <f>100*(EXP(K14)/(EXP(K14)+1))</f>
        <v>95</v>
      </c>
    </row>
    <row r="15" spans="1:26" x14ac:dyDescent="0.25">
      <c r="A15" t="s">
        <v>2</v>
      </c>
      <c r="B15">
        <v>99</v>
      </c>
      <c r="J15">
        <f t="shared" si="0"/>
        <v>99</v>
      </c>
      <c r="K15">
        <f t="shared" si="1"/>
        <v>4.5951198501345889</v>
      </c>
      <c r="S15" t="str">
        <f t="shared" si="2"/>
        <v>High</v>
      </c>
      <c r="T15" s="3">
        <f>100*(EXP(K15)/(EXP(K15)+1))</f>
        <v>99</v>
      </c>
    </row>
    <row r="16" spans="1:26" x14ac:dyDescent="0.25">
      <c r="A16" t="s">
        <v>2</v>
      </c>
      <c r="B16">
        <v>91</v>
      </c>
      <c r="J16">
        <f t="shared" si="0"/>
        <v>91</v>
      </c>
      <c r="K16">
        <f t="shared" si="1"/>
        <v>2.3136349291806311</v>
      </c>
      <c r="S16" t="str">
        <f t="shared" si="2"/>
        <v>High</v>
      </c>
      <c r="T16" s="3">
        <f>100*(EXP(K16)/(EXP(K16)+1))</f>
        <v>91</v>
      </c>
    </row>
    <row r="17" spans="1:26" x14ac:dyDescent="0.25">
      <c r="A17" t="s">
        <v>2</v>
      </c>
      <c r="B17">
        <v>100</v>
      </c>
      <c r="E17" s="5" t="s">
        <v>4</v>
      </c>
      <c r="F17" s="5" t="s">
        <v>6</v>
      </c>
      <c r="J17">
        <f>IF(B17=100,99.999,IF(B17=0,0.001,B17))</f>
        <v>99.998999999999995</v>
      </c>
      <c r="K17">
        <f t="shared" si="1"/>
        <v>11.512915464913677</v>
      </c>
      <c r="S17" t="str">
        <f t="shared" si="2"/>
        <v>High</v>
      </c>
      <c r="T17" s="3">
        <f>100*(EXP(K17)/(EXP(K17)+1))</f>
        <v>99.998999999999995</v>
      </c>
    </row>
    <row r="18" spans="1:26" x14ac:dyDescent="0.25">
      <c r="D18" s="5" t="str">
        <f>A3</f>
        <v>Low</v>
      </c>
      <c r="E18" s="5">
        <f>D3</f>
        <v>2.2000000000000002</v>
      </c>
      <c r="F18" s="5">
        <f>F3</f>
        <v>2.585370060166972</v>
      </c>
      <c r="K18" t="s">
        <v>12</v>
      </c>
      <c r="T18" t="s">
        <v>13</v>
      </c>
    </row>
    <row r="19" spans="1:26" x14ac:dyDescent="0.25">
      <c r="D19" s="5" t="str">
        <f>A8</f>
        <v>Medium</v>
      </c>
      <c r="E19" s="5">
        <f>D8</f>
        <v>52.6</v>
      </c>
      <c r="F19" s="5">
        <f>F8</f>
        <v>5.207753764733952</v>
      </c>
    </row>
    <row r="20" spans="1:26" x14ac:dyDescent="0.25">
      <c r="D20" s="5" t="str">
        <f>A13</f>
        <v>High</v>
      </c>
      <c r="E20" s="5">
        <f>D13</f>
        <v>97</v>
      </c>
      <c r="F20" s="5">
        <f>F13</f>
        <v>3.4508726931244196</v>
      </c>
      <c r="W20" s="3"/>
      <c r="X20" s="3" t="s">
        <v>4</v>
      </c>
      <c r="Y20" s="6" t="s">
        <v>14</v>
      </c>
      <c r="Z20" s="6" t="s">
        <v>15</v>
      </c>
    </row>
    <row r="21" spans="1:26" x14ac:dyDescent="0.25">
      <c r="W21" s="3" t="str">
        <f>S3</f>
        <v>Low</v>
      </c>
      <c r="X21" s="3">
        <f>V3</f>
        <v>0.11850935538506131</v>
      </c>
      <c r="Y21" s="3">
        <f>V3-Y3</f>
        <v>0.11604008365871403</v>
      </c>
      <c r="Z21" s="3">
        <f>Z3-V3</f>
        <v>5.2750602755335132</v>
      </c>
    </row>
    <row r="22" spans="1:26" x14ac:dyDescent="0.25">
      <c r="W22" s="3" t="str">
        <f>S8</f>
        <v>Medium</v>
      </c>
      <c r="X22" s="3">
        <f>V8</f>
        <v>52.634333026258226</v>
      </c>
      <c r="Y22" s="3">
        <f>V8-Y8</f>
        <v>5.2657958712697237</v>
      </c>
      <c r="Z22" s="3">
        <f>Z8-V8</f>
        <v>5.2078410420169163</v>
      </c>
    </row>
    <row r="23" spans="1:26" x14ac:dyDescent="0.25">
      <c r="W23" s="3" t="str">
        <f>S13</f>
        <v>High</v>
      </c>
      <c r="X23" s="3">
        <f>V13</f>
        <v>99.860825601251932</v>
      </c>
      <c r="Y23" s="3">
        <f>V13-Y13</f>
        <v>7.0469178731636788</v>
      </c>
      <c r="Z23" s="3">
        <f>Z13-V13</f>
        <v>0.13666576201798364</v>
      </c>
    </row>
    <row r="39" spans="7:7" x14ac:dyDescent="0.25">
      <c r="G39" s="2"/>
    </row>
    <row r="49" spans="8:26" x14ac:dyDescent="0.25">
      <c r="H49" s="2"/>
    </row>
    <row r="55" spans="8:26" x14ac:dyDescent="0.25">
      <c r="K55" s="1"/>
      <c r="L55" s="1"/>
      <c r="M55" s="1"/>
      <c r="N55" s="1"/>
      <c r="O55" s="1"/>
      <c r="P55" s="1"/>
      <c r="Q55" s="1"/>
    </row>
    <row r="56" spans="8:26" x14ac:dyDescent="0.25">
      <c r="K56" s="3"/>
      <c r="L56" s="3"/>
      <c r="M56" s="3"/>
      <c r="N56" s="3"/>
      <c r="O56" s="3"/>
      <c r="P56" s="3"/>
      <c r="Q56" s="3"/>
      <c r="T56" s="3"/>
      <c r="V56" s="3"/>
      <c r="Y56" s="3"/>
      <c r="Z56" s="3"/>
    </row>
    <row r="57" spans="8:26" x14ac:dyDescent="0.25">
      <c r="L57" s="3"/>
      <c r="M57" s="3"/>
      <c r="N57" s="3"/>
      <c r="O57" s="3"/>
      <c r="P57" s="3"/>
      <c r="Q57" s="3"/>
      <c r="T57" s="3"/>
      <c r="V57" s="3"/>
      <c r="X57" s="3"/>
      <c r="Y57" s="3"/>
      <c r="Z57" s="3"/>
    </row>
    <row r="58" spans="8:26" x14ac:dyDescent="0.25">
      <c r="L58" s="3"/>
      <c r="M58" s="3"/>
      <c r="N58" s="3"/>
      <c r="O58" s="3"/>
      <c r="P58" s="3"/>
      <c r="Q58" s="3"/>
      <c r="T58" s="3"/>
    </row>
    <row r="59" spans="8:26" x14ac:dyDescent="0.25">
      <c r="L59" s="3"/>
      <c r="M59" s="3"/>
      <c r="N59" s="3"/>
      <c r="O59" s="3"/>
      <c r="P59" s="3"/>
      <c r="Q59" s="3"/>
      <c r="T59" s="3"/>
    </row>
    <row r="60" spans="8:26" x14ac:dyDescent="0.25">
      <c r="L60" s="3"/>
      <c r="M60" s="3"/>
      <c r="N60" s="3"/>
      <c r="O60" s="3"/>
      <c r="P60" s="3"/>
      <c r="Q60" s="3"/>
      <c r="T60" s="3"/>
    </row>
    <row r="61" spans="8:26" x14ac:dyDescent="0.25">
      <c r="L61" s="3"/>
      <c r="M61" s="3"/>
      <c r="N61" s="3"/>
      <c r="O61" s="3"/>
      <c r="P61" s="3"/>
      <c r="Q61" s="3"/>
      <c r="T61" s="3"/>
    </row>
    <row r="62" spans="8:26" x14ac:dyDescent="0.25">
      <c r="L62" s="3"/>
      <c r="M62" s="3"/>
      <c r="N62" s="3"/>
      <c r="O62" s="3"/>
      <c r="P62" s="3"/>
      <c r="Q62" s="3"/>
      <c r="T62" s="3"/>
      <c r="V62" s="3"/>
      <c r="Y62" s="3"/>
      <c r="Z62" s="3"/>
    </row>
    <row r="63" spans="8:26" x14ac:dyDescent="0.25">
      <c r="L63" s="3"/>
      <c r="M63" s="3"/>
      <c r="N63" s="3"/>
      <c r="O63" s="3"/>
      <c r="P63" s="3"/>
      <c r="Q63" s="3"/>
      <c r="T63" s="3"/>
    </row>
    <row r="64" spans="8:26" x14ac:dyDescent="0.25">
      <c r="L64" s="3"/>
      <c r="M64" s="3"/>
      <c r="N64" s="3"/>
      <c r="O64" s="3"/>
      <c r="P64" s="3"/>
      <c r="Q64" s="3"/>
      <c r="T64" s="3"/>
    </row>
    <row r="65" spans="12:26" x14ac:dyDescent="0.25">
      <c r="L65" s="3"/>
      <c r="M65" s="3"/>
      <c r="N65" s="3"/>
      <c r="O65" s="3"/>
      <c r="P65" s="3"/>
      <c r="Q65" s="3"/>
      <c r="T65" s="3"/>
    </row>
    <row r="66" spans="12:26" x14ac:dyDescent="0.25">
      <c r="L66" s="3"/>
      <c r="M66" s="3"/>
      <c r="N66" s="3"/>
      <c r="O66" s="3"/>
      <c r="P66" s="3"/>
      <c r="Q66" s="3"/>
      <c r="T66" s="3"/>
    </row>
    <row r="67" spans="12:26" x14ac:dyDescent="0.25">
      <c r="L67" s="3"/>
      <c r="M67" s="3"/>
      <c r="N67" s="3"/>
      <c r="O67" s="3"/>
      <c r="P67" s="3"/>
      <c r="Q67" s="3"/>
      <c r="T67" s="3"/>
      <c r="V67" s="3"/>
      <c r="Y67" s="3"/>
      <c r="Z67" s="3"/>
    </row>
    <row r="68" spans="12:26" x14ac:dyDescent="0.25">
      <c r="T68" s="3"/>
    </row>
    <row r="69" spans="12:26" x14ac:dyDescent="0.25">
      <c r="T69" s="3"/>
    </row>
    <row r="70" spans="12:26" x14ac:dyDescent="0.25">
      <c r="T70" s="3"/>
    </row>
    <row r="71" spans="12:26" x14ac:dyDescent="0.25">
      <c r="T71" s="3"/>
    </row>
  </sheetData>
  <mergeCells count="4">
    <mergeCell ref="D1:H1"/>
    <mergeCell ref="T1:Z1"/>
    <mergeCell ref="K1:Q1"/>
    <mergeCell ref="K55:Q5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</dc:creator>
  <cp:lastModifiedBy>VD</cp:lastModifiedBy>
  <dcterms:created xsi:type="dcterms:W3CDTF">2018-11-14T08:51:49Z</dcterms:created>
  <dcterms:modified xsi:type="dcterms:W3CDTF">2018-11-14T13:42:02Z</dcterms:modified>
</cp:coreProperties>
</file>